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bruiker\Desktop\homepage\Astronomy\"/>
    </mc:Choice>
  </mc:AlternateContent>
  <bookViews>
    <workbookView xWindow="0" yWindow="0" windowWidth="28800" windowHeight="1258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 s="1"/>
  <c r="C18" i="1" l="1"/>
  <c r="C17" i="1"/>
  <c r="E4" i="1"/>
  <c r="D17" i="1" s="1"/>
  <c r="C16" i="1"/>
  <c r="C15" i="1"/>
  <c r="C14" i="1"/>
  <c r="C13" i="1"/>
  <c r="C12" i="1"/>
  <c r="C11" i="1"/>
  <c r="C10" i="1"/>
  <c r="C9" i="1"/>
  <c r="C8" i="1"/>
  <c r="C7" i="1"/>
  <c r="D14" i="1" l="1"/>
  <c r="D15" i="1"/>
  <c r="D13" i="1"/>
  <c r="D18" i="1"/>
  <c r="D16" i="1"/>
  <c r="D12" i="1"/>
  <c r="D11" i="1"/>
  <c r="D10" i="1"/>
  <c r="D9" i="1"/>
  <c r="D7" i="1"/>
  <c r="D8" i="1"/>
</calcChain>
</file>

<file path=xl/sharedStrings.xml><?xml version="1.0" encoding="utf-8"?>
<sst xmlns="http://schemas.openxmlformats.org/spreadsheetml/2006/main" count="21" uniqueCount="21">
  <si>
    <t xml:space="preserve"> mm</t>
  </si>
  <si>
    <t>optical diameter of mirror (mm)</t>
  </si>
  <si>
    <t>Number of zones</t>
  </si>
  <si>
    <t>Percentage center part</t>
  </si>
  <si>
    <t xml:space="preserve">   The outside radius of a zone is the inside radius of the next zone</t>
  </si>
  <si>
    <t xml:space="preserve">outer radius zone1: </t>
  </si>
  <si>
    <t xml:space="preserve">outer radius zone2: </t>
  </si>
  <si>
    <t xml:space="preserve">outer radius zone3: </t>
  </si>
  <si>
    <t xml:space="preserve">outer radius zone4: </t>
  </si>
  <si>
    <t xml:space="preserve">outer radius zone5: </t>
  </si>
  <si>
    <t xml:space="preserve">outer radius zone6: </t>
  </si>
  <si>
    <t xml:space="preserve">outer radius zone7: </t>
  </si>
  <si>
    <t xml:space="preserve">outer radius zone8: </t>
  </si>
  <si>
    <t>outer radius zone9:</t>
  </si>
  <si>
    <t>outer radius zone10:</t>
  </si>
  <si>
    <t>outer radius zone11:</t>
  </si>
  <si>
    <t>outer radius zone12:</t>
  </si>
  <si>
    <t>inner radius zone1:</t>
  </si>
  <si>
    <t>Zone radius calculator Foucault mask</t>
  </si>
  <si>
    <t xml:space="preserve">Based on formulae on Stellefane website. </t>
  </si>
  <si>
    <t xml:space="preserve">   Percentage of center that may be disregarded (often 3-5% is used), because one center zone covering both sides of the mask is very difficult to read accurately. Entering 0 is possible, then of course  zone 1 has no inner radius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</si>
</sst>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64" fontId="0" fillId="3" borderId="0" xfId="0" applyNumberFormat="1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J24" sqref="J24:J25"/>
    </sheetView>
  </sheetViews>
  <sheetFormatPr defaultRowHeight="15" x14ac:dyDescent="0.25"/>
  <cols>
    <col min="2" max="2" width="23.140625" customWidth="1"/>
    <col min="3" max="3" width="0.7109375" customWidth="1"/>
    <col min="4" max="4" width="13.85546875" customWidth="1"/>
    <col min="5" max="5" width="0" hidden="1" customWidth="1"/>
  </cols>
  <sheetData>
    <row r="1" spans="1:6" ht="18.75" x14ac:dyDescent="0.3">
      <c r="A1" s="1" t="s">
        <v>18</v>
      </c>
      <c r="B1" s="1"/>
      <c r="C1" s="1"/>
      <c r="D1" s="1"/>
    </row>
    <row r="3" spans="1:6" x14ac:dyDescent="0.25">
      <c r="A3" s="2" t="s">
        <v>1</v>
      </c>
      <c r="B3" s="2"/>
      <c r="D3" s="4">
        <v>328</v>
      </c>
      <c r="F3" t="s">
        <v>0</v>
      </c>
    </row>
    <row r="4" spans="1:6" x14ac:dyDescent="0.25">
      <c r="A4" s="2" t="s">
        <v>2</v>
      </c>
      <c r="B4" s="2"/>
      <c r="D4" s="4">
        <v>6</v>
      </c>
      <c r="E4">
        <f>D4+C6</f>
        <v>6.1732050807568877</v>
      </c>
    </row>
    <row r="5" spans="1:6" x14ac:dyDescent="0.25">
      <c r="A5" s="2" t="s">
        <v>3</v>
      </c>
      <c r="B5" s="2"/>
      <c r="D5" s="4">
        <v>3</v>
      </c>
      <c r="F5" t="s">
        <v>20</v>
      </c>
    </row>
    <row r="6" spans="1:6" x14ac:dyDescent="0.25">
      <c r="A6" t="s">
        <v>17</v>
      </c>
      <c r="C6">
        <f>D6/(0.5*D3)</f>
        <v>0.17320508075688773</v>
      </c>
      <c r="D6" s="3">
        <f>SQRT((D5/100)*(0.5*D3)^2)</f>
        <v>28.405633244129586</v>
      </c>
    </row>
    <row r="7" spans="1:6" x14ac:dyDescent="0.25">
      <c r="A7" t="s">
        <v>5</v>
      </c>
      <c r="C7">
        <f>1+$C$6</f>
        <v>1.1732050807568877</v>
      </c>
      <c r="D7" s="3">
        <f>SQRT(1+D6/(0.5*D3))/SQRT(E4)*(0.5*D3)</f>
        <v>71.494965860947559</v>
      </c>
      <c r="F7" t="s">
        <v>4</v>
      </c>
    </row>
    <row r="8" spans="1:6" x14ac:dyDescent="0.25">
      <c r="A8" t="s">
        <v>6</v>
      </c>
      <c r="C8">
        <f>2+$C$6</f>
        <v>2.1732050807568877</v>
      </c>
      <c r="D8" s="3">
        <f>SQRT(C8)/(SQRT($E$4))*(0.5*$D$3)</f>
        <v>97.305827753359381</v>
      </c>
    </row>
    <row r="9" spans="1:6" x14ac:dyDescent="0.25">
      <c r="A9" t="s">
        <v>7</v>
      </c>
      <c r="C9">
        <f>3+$C$6</f>
        <v>3.1732050807568877</v>
      </c>
      <c r="D9" s="3">
        <f>SQRT(C9)/(SQRT($E$4))*(0.5*$D$3)</f>
        <v>117.58111279484828</v>
      </c>
    </row>
    <row r="10" spans="1:6" x14ac:dyDescent="0.25">
      <c r="A10" t="s">
        <v>8</v>
      </c>
      <c r="C10">
        <f>4+$C$6</f>
        <v>4.1732050807568877</v>
      </c>
      <c r="D10" s="3">
        <f>IF(D4&gt;4,SQRT(C10)/(SQRT($E$4))*(0.5*$D$3),"N/A")</f>
        <v>134.84143301442336</v>
      </c>
    </row>
    <row r="11" spans="1:6" x14ac:dyDescent="0.25">
      <c r="A11" t="s">
        <v>9</v>
      </c>
      <c r="C11">
        <f>5+$C$6</f>
        <v>5.1732050807568877</v>
      </c>
      <c r="D11" s="3">
        <f>IF(D4&gt;=5,SQRT(C11)/(SQRT($E$4))*(0.5*$D$3),"N/A")</f>
        <v>150.13029683808531</v>
      </c>
    </row>
    <row r="12" spans="1:6" x14ac:dyDescent="0.25">
      <c r="A12" t="s">
        <v>10</v>
      </c>
      <c r="C12">
        <f>6+$C$6</f>
        <v>6.1732050807568877</v>
      </c>
      <c r="D12" s="3">
        <f>IF(D4&gt;=6,SQRT(C12)/(SQRT($E$4))*(0.5*$D$3),"N/A")</f>
        <v>164</v>
      </c>
    </row>
    <row r="13" spans="1:6" x14ac:dyDescent="0.25">
      <c r="A13" t="s">
        <v>11</v>
      </c>
      <c r="C13">
        <f>7+$C$6</f>
        <v>7.1732050807568877</v>
      </c>
      <c r="D13" s="3" t="str">
        <f>IF(D4&gt;=7,SQRT(C13)/(SQRT($E$4))*(0.5*$D$3),"N/A")</f>
        <v>N/A</v>
      </c>
    </row>
    <row r="14" spans="1:6" x14ac:dyDescent="0.25">
      <c r="A14" t="s">
        <v>12</v>
      </c>
      <c r="C14">
        <f>8+$C$6</f>
        <v>8.1732050807568886</v>
      </c>
      <c r="D14" s="3" t="str">
        <f>IF(D4&gt;=8,SQRT(C14)/(SQRT($E$4))*(0.5*$D$3),"N/A")</f>
        <v>N/A</v>
      </c>
    </row>
    <row r="15" spans="1:6" x14ac:dyDescent="0.25">
      <c r="A15" t="s">
        <v>13</v>
      </c>
      <c r="C15">
        <f>9+$C$6</f>
        <v>9.1732050807568886</v>
      </c>
      <c r="D15" s="3" t="str">
        <f>IF(D4&gt;=9,SQRT(C15)/(SQRT($E$4))*(0.5*$D$3),"N/A")</f>
        <v>N/A</v>
      </c>
    </row>
    <row r="16" spans="1:6" x14ac:dyDescent="0.25">
      <c r="A16" t="s">
        <v>14</v>
      </c>
      <c r="C16">
        <f>10+$C$6</f>
        <v>10.173205080756889</v>
      </c>
      <c r="D16" s="3" t="str">
        <f>IF(D4&gt;=10,SQRT(C16)/(SQRT($E$4))*(0.5*$D$3),"N/A")</f>
        <v>N/A</v>
      </c>
    </row>
    <row r="17" spans="1:4" x14ac:dyDescent="0.25">
      <c r="A17" t="s">
        <v>15</v>
      </c>
      <c r="C17">
        <f>11+C6</f>
        <v>11.173205080756889</v>
      </c>
      <c r="D17" s="3" t="str">
        <f>IF(D4&gt;=11,SQRT(C17)/(SQRT($E$4))*(0.5*$D$3),"N/A")</f>
        <v>N/A</v>
      </c>
    </row>
    <row r="18" spans="1:4" x14ac:dyDescent="0.25">
      <c r="A18" t="s">
        <v>16</v>
      </c>
      <c r="C18">
        <f>12+C6</f>
        <v>12.173205080756889</v>
      </c>
      <c r="D18" s="3" t="str">
        <f>IF(D4&gt;=12,SQRT(C18)/(SQRT($E$4))*(0.5*$D$3),"N/A")</f>
        <v>N/A</v>
      </c>
    </row>
    <row r="20" spans="1:4" x14ac:dyDescent="0.25">
      <c r="A20" t="s">
        <v>19</v>
      </c>
    </row>
  </sheetData>
  <sheetProtection algorithmName="SHA-512" hashValue="15N+xdyfpGHzPlU2VScZSDMla1QbsCQT5B4erwg05SZsYu/eq3CO8A88+XoiGfRCSgPd0tsWgPq4j5wXz7YO7Q==" saltValue="svJamn++WU94iwQZ7qLZF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2021-12-28T18:25:14Z</dcterms:created>
  <dcterms:modified xsi:type="dcterms:W3CDTF">2021-12-30T12:05:45Z</dcterms:modified>
</cp:coreProperties>
</file>